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B80E218F-A73B-4495-B798-A35D3DF3FDE8}" xr6:coauthVersionLast="47" xr6:coauthVersionMax="47" xr10:uidLastSave="{00000000-0000-0000-0000-000000000000}"/>
  <bookViews>
    <workbookView xWindow="28680" yWindow="-120" windowWidth="25080" windowHeight="16440" xr2:uid="{19822C2D-DEBF-4593-B768-641537855AB0}"/>
  </bookViews>
  <sheets>
    <sheet name="能力值試算表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D9" i="1"/>
  <c r="E20" i="1" l="1"/>
  <c r="E21" i="1" s="1"/>
  <c r="C20" i="1"/>
  <c r="C21" i="1" s="1"/>
  <c r="D20" i="1"/>
  <c r="D21" i="1" s="1"/>
  <c r="F20" i="1"/>
  <c r="F21" i="1" s="1"/>
  <c r="F22" i="1" s="1"/>
  <c r="E14" i="1" s="1"/>
  <c r="D22" i="1" l="1"/>
  <c r="C14" i="1" s="1"/>
  <c r="C22" i="1"/>
  <c r="B14" i="1" s="1"/>
  <c r="E22" i="1"/>
  <c r="D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박보영</author>
  </authors>
  <commentList>
    <comment ref="B19" authorId="0" shapeId="0" xr:uid="{509CC2D0-D1AC-4D58-BEAC-AA36A2965F04}">
      <text>
        <r>
          <rPr>
            <b/>
            <sz val="9"/>
            <color indexed="81"/>
            <rFont val="微軟正黑體"/>
            <family val="2"/>
            <charset val="136"/>
          </rPr>
          <t>使用粉末額外增加、減少的機率。
(ex：神秘力量減少粉末)</t>
        </r>
      </text>
    </comment>
  </commentList>
</comments>
</file>

<file path=xl/sharedStrings.xml><?xml version="1.0" encoding="utf-8"?>
<sst xmlns="http://schemas.openxmlformats.org/spreadsheetml/2006/main" count="71" uniqueCount="65">
  <si>
    <t>* 輸入並套用角色 Lv和職業名稱，即可確認最終獲得的能力值和機率。</t>
    <phoneticPr fontId="3" type="noConversion"/>
  </si>
  <si>
    <r>
      <t>* 想確認特定能力值的最大值時，須只套用想確認的能力值變數值。</t>
    </r>
    <r>
      <rPr>
        <b/>
        <sz val="11"/>
        <color rgb="FFFF0000"/>
        <rFont val="新細明體"/>
        <family val="1"/>
        <charset val="129"/>
        <scheme val="minor"/>
      </rPr>
      <t/>
    </r>
    <phoneticPr fontId="3" type="noConversion"/>
  </si>
  <si>
    <t>* 想確認特定能力值的最小值時，須移除想確認的能力值變數值後，只套用(0)剩餘能力值的變數值。</t>
    <phoneticPr fontId="3" type="noConversion"/>
  </si>
  <si>
    <r>
      <t>* 4種能力值的變數值全部套用時，顯示可獲得的平均值。</t>
    </r>
    <r>
      <rPr>
        <b/>
        <sz val="11"/>
        <color rgb="FFFF0000"/>
        <rFont val="新細明體"/>
        <family val="3"/>
        <charset val="129"/>
        <scheme val="minor"/>
      </rPr>
      <t/>
    </r>
    <phoneticPr fontId="7" type="noConversion"/>
  </si>
  <si>
    <r>
      <t>* 無法同時確認4種能力值的最大or最小值。</t>
    </r>
    <r>
      <rPr>
        <b/>
        <sz val="11"/>
        <color rgb="FFFF0000"/>
        <rFont val="新細明體"/>
        <family val="1"/>
        <charset val="129"/>
        <scheme val="minor"/>
      </rPr>
      <t/>
    </r>
    <phoneticPr fontId="3" type="noConversion"/>
  </si>
  <si>
    <t>角色 Lv</t>
    <phoneticPr fontId="7" type="noConversion"/>
  </si>
  <si>
    <t>職業名稱</t>
  </si>
  <si>
    <t>總能力值</t>
  </si>
  <si>
    <t>職業名稱</t>
    <phoneticPr fontId="7" type="noConversion"/>
  </si>
  <si>
    <t>力量增加機率</t>
    <phoneticPr fontId="3" type="noConversion"/>
  </si>
  <si>
    <t>體力增加機率</t>
    <phoneticPr fontId="3" type="noConversion"/>
  </si>
  <si>
    <t>魔力增加機率</t>
    <phoneticPr fontId="3" type="noConversion"/>
  </si>
  <si>
    <t>幸運增加機率</t>
    <phoneticPr fontId="3" type="noConversion"/>
  </si>
  <si>
    <t>基本力量</t>
    <phoneticPr fontId="3" type="noConversion"/>
  </si>
  <si>
    <t>基本體力</t>
  </si>
  <si>
    <t>基本魔力</t>
  </si>
  <si>
    <t>基本幸運</t>
    <phoneticPr fontId="3" type="noConversion"/>
  </si>
  <si>
    <t>天之王者</t>
  </si>
  <si>
    <t>幻武劍豪</t>
  </si>
  <si>
    <t>創世主</t>
  </si>
  <si>
    <t>最終獲得能力值</t>
    <phoneticPr fontId="7" type="noConversion"/>
  </si>
  <si>
    <t>諸神使者</t>
  </si>
  <si>
    <t>力量</t>
  </si>
  <si>
    <t>體力</t>
  </si>
  <si>
    <t>魔力</t>
  </si>
  <si>
    <t>幸運</t>
  </si>
  <si>
    <t>大毀滅者</t>
  </si>
  <si>
    <t>流行天王</t>
  </si>
  <si>
    <t>風之潛行者</t>
  </si>
  <si>
    <t>最終機率</t>
    <phoneticPr fontId="3" type="noConversion"/>
  </si>
  <si>
    <t>裁決射手</t>
  </si>
  <si>
    <t>區分</t>
    <phoneticPr fontId="7" type="noConversion"/>
  </si>
  <si>
    <t>究極兵甲</t>
  </si>
  <si>
    <t>基本上升值</t>
    <phoneticPr fontId="3" type="noConversion"/>
  </si>
  <si>
    <t>弒魂者</t>
  </si>
  <si>
    <t>道具</t>
    <phoneticPr fontId="7" type="noConversion"/>
  </si>
  <si>
    <t>弧形大師</t>
  </si>
  <si>
    <t>變數值</t>
    <phoneticPr fontId="7" type="noConversion"/>
  </si>
  <si>
    <t>暴力大師</t>
  </si>
  <si>
    <t>套用值</t>
    <phoneticPr fontId="7" type="noConversion"/>
  </si>
  <si>
    <t>闇影武士</t>
  </si>
  <si>
    <t>混血天神</t>
  </si>
  <si>
    <t>炙焰天</t>
  </si>
  <si>
    <r>
      <t>- 基本上升值: 輸入職業名稱即會自動設定。</t>
    </r>
    <r>
      <rPr>
        <sz val="11"/>
        <color theme="1"/>
        <rFont val="新細明體"/>
        <family val="1"/>
        <charset val="129"/>
        <scheme val="minor"/>
      </rPr>
      <t/>
    </r>
    <phoneticPr fontId="3" type="noConversion"/>
  </si>
  <si>
    <t>黑暗追擊者</t>
  </si>
  <si>
    <t>- 道具: 使用道具後額外獲得的機率。</t>
    <phoneticPr fontId="3" type="noConversion"/>
  </si>
  <si>
    <t>暗影行者</t>
  </si>
  <si>
    <t>- 變數值: 數值為從0開始到(基本上升值+道具)/2 之間。</t>
    <phoneticPr fontId="3" type="noConversion"/>
  </si>
  <si>
    <t>命運守護者</t>
    <phoneticPr fontId="3" type="noConversion"/>
  </si>
  <si>
    <t xml:space="preserve">   例) 當基本上升值為40、道具為10時 </t>
    <phoneticPr fontId="3" type="noConversion"/>
  </si>
  <si>
    <t>魂之勇者</t>
  </si>
  <si>
    <t xml:space="preserve">   (40+10)/2 = 25， 即隨機套用0 ~ 25之間的數值</t>
    <phoneticPr fontId="7" type="noConversion"/>
  </si>
  <si>
    <t>劍刃舞者</t>
  </si>
  <si>
    <t>- 套用值: 自動計算出數值。 (基本上升值+道具+變數值)</t>
    <phoneticPr fontId="3" type="noConversion"/>
  </si>
  <si>
    <t>恐懼騎士</t>
  </si>
  <si>
    <t xml:space="preserve">- 最終機率: 總能力值中該能力值上升的最終機率值。 </t>
    <phoneticPr fontId="3" type="noConversion"/>
  </si>
  <si>
    <t>鬥神</t>
  </si>
  <si>
    <t>幻術師</t>
  </si>
  <si>
    <t>音樂大師</t>
  </si>
  <si>
    <t>忍者大師</t>
  </si>
  <si>
    <t>審判者</t>
  </si>
  <si>
    <t>改造大師</t>
  </si>
  <si>
    <t>寶石之星</t>
  </si>
  <si>
    <t>御風引者</t>
  </si>
  <si>
    <t>喚雨淨使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</si>
</sst>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微軟正黑體"/>
      <family val="2"/>
      <charset val="136"/>
    </font>
    <font>
      <sz val="11"/>
      <color theme="1"/>
      <name val="新細明體"/>
      <family val="2"/>
      <charset val="129"/>
      <scheme val="minor"/>
    </font>
    <font>
      <b/>
      <sz val="11"/>
      <color rgb="FFFF0000"/>
      <name val="微軟正黑體"/>
      <family val="2"/>
      <charset val="136"/>
    </font>
    <font>
      <sz val="9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rgb="FFFF0000"/>
      <name val="新細明體"/>
      <family val="1"/>
      <charset val="129"/>
      <scheme val="minor"/>
    </font>
    <font>
      <b/>
      <sz val="11"/>
      <color rgb="FFFF0000"/>
      <name val="新細明體"/>
      <family val="3"/>
      <charset val="129"/>
      <scheme val="minor"/>
    </font>
    <font>
      <sz val="8"/>
      <name val="新細明體"/>
      <family val="2"/>
      <charset val="129"/>
      <scheme val="minor"/>
    </font>
    <font>
      <b/>
      <sz val="11"/>
      <color theme="0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1"/>
      <color theme="1"/>
      <name val="新細明體"/>
      <family val="1"/>
      <charset val="129"/>
      <scheme val="minor"/>
    </font>
    <font>
      <b/>
      <sz val="9"/>
      <color indexed="8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4" fillId="5" borderId="21" xfId="1" applyFont="1" applyFill="1" applyBorder="1" applyAlignment="1">
      <alignment horizontal="center" vertical="center"/>
    </xf>
    <xf numFmtId="0" fontId="4" fillId="5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/>
    </xf>
    <xf numFmtId="0" fontId="4" fillId="4" borderId="25" xfId="1" applyFont="1" applyFill="1" applyBorder="1" applyAlignment="1">
      <alignment horizontal="center" vertical="center"/>
    </xf>
    <xf numFmtId="0" fontId="4" fillId="0" borderId="0" xfId="1" quotePrefix="1" applyFont="1">
      <alignment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</cellXfs>
  <cellStyles count="2">
    <cellStyle name="一般" xfId="0" builtinId="0"/>
    <cellStyle name="一般 2" xfId="1" xr:uid="{EE17AB74-B310-4E47-ADF1-7CD570CDB054}"/>
  </cellStyles>
  <dxfs count="6">
    <dxf>
      <font>
        <color rgb="FFFF0000"/>
      </font>
      <fill>
        <patternFill patternType="lightUp">
          <fgColor theme="9"/>
        </patternFill>
      </fill>
    </dxf>
    <dxf>
      <font>
        <color rgb="FFFF0000"/>
      </font>
      <fill>
        <patternFill patternType="lightUp">
          <fgColor theme="9"/>
        </patternFill>
      </fill>
    </dxf>
    <dxf>
      <font>
        <color rgb="FFFF0000"/>
      </font>
      <fill>
        <patternFill patternType="lightUp">
          <fgColor theme="9"/>
        </patternFill>
      </fill>
    </dxf>
    <dxf>
      <font>
        <color rgb="FFFF0000"/>
      </font>
      <fill>
        <patternFill patternType="lightUp">
          <fgColor theme="9"/>
        </patternFill>
      </fill>
    </dxf>
    <dxf>
      <font>
        <color rgb="FFFF0000"/>
      </font>
      <fill>
        <patternFill patternType="lightUp">
          <fgColor theme="9"/>
        </patternFill>
      </fill>
    </dxf>
    <dxf>
      <font>
        <color rgb="FFFF0000"/>
      </font>
      <fill>
        <patternFill patternType="lightUp">
          <f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34CCA-D2D0-4755-927C-7E42F7B07882}">
  <sheetPr>
    <tabColor rgb="FFFFC000"/>
  </sheetPr>
  <dimension ref="B2:S55"/>
  <sheetViews>
    <sheetView showGridLines="0" tabSelected="1" topLeftCell="A3" zoomScaleNormal="100" workbookViewId="0">
      <selection activeCell="J7" sqref="J7"/>
    </sheetView>
  </sheetViews>
  <sheetFormatPr defaultColWidth="7" defaultRowHeight="15"/>
  <cols>
    <col min="1" max="1" width="7" style="3"/>
    <col min="2" max="2" width="10.109375" style="3" customWidth="1"/>
    <col min="3" max="3" width="7.33203125" style="3" customWidth="1"/>
    <col min="4" max="4" width="8.77734375" style="3" customWidth="1"/>
    <col min="5" max="5" width="5.5546875" style="3" bestFit="1" customWidth="1"/>
    <col min="6" max="6" width="4.21875" style="3" bestFit="1" customWidth="1"/>
    <col min="7" max="7" width="26.77734375" style="3" customWidth="1"/>
    <col min="8" max="8" width="9.6640625" style="3" bestFit="1" customWidth="1"/>
    <col min="9" max="9" width="10.5546875" style="3" customWidth="1"/>
    <col min="10" max="10" width="11.6640625" style="3" customWidth="1"/>
    <col min="11" max="11" width="11.44140625" style="3" bestFit="1" customWidth="1"/>
    <col min="12" max="12" width="11.21875" style="3" customWidth="1"/>
    <col min="13" max="13" width="7.5546875" style="3" customWidth="1"/>
    <col min="14" max="14" width="7.21875" style="3" customWidth="1"/>
    <col min="15" max="15" width="7.77734375" style="3" bestFit="1" customWidth="1"/>
    <col min="16" max="16" width="7.33203125" style="2" customWidth="1"/>
    <col min="17" max="17" width="6.21875" style="2" bestFit="1" customWidth="1"/>
    <col min="18" max="18" width="7.44140625" style="2" bestFit="1" customWidth="1"/>
    <col min="19" max="19" width="6.21875" style="2" bestFit="1" customWidth="1"/>
    <col min="20" max="16384" width="7" style="3"/>
  </cols>
  <sheetData>
    <row r="2" spans="2:19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9" ht="15.7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9" ht="15" customHeight="1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9" ht="15.75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9" ht="15.75"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9" ht="15.7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9">
      <c r="B8" s="5" t="s">
        <v>5</v>
      </c>
      <c r="C8" s="5" t="s">
        <v>6</v>
      </c>
      <c r="D8" s="5" t="s">
        <v>7</v>
      </c>
      <c r="H8" s="6" t="s">
        <v>8</v>
      </c>
      <c r="I8" s="7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9" t="s">
        <v>16</v>
      </c>
    </row>
    <row r="9" spans="2:19">
      <c r="B9" s="35">
        <v>235</v>
      </c>
      <c r="C9" s="35" t="s">
        <v>17</v>
      </c>
      <c r="D9" s="35">
        <f>IF(B9&lt;100,(B9-1)*50,(99*50)+((B9-100)*100))</f>
        <v>18450</v>
      </c>
      <c r="H9" s="10" t="s">
        <v>17</v>
      </c>
      <c r="I9" s="11">
        <v>40</v>
      </c>
      <c r="J9" s="12">
        <v>30</v>
      </c>
      <c r="K9" s="12">
        <v>15</v>
      </c>
      <c r="L9" s="12">
        <v>15</v>
      </c>
      <c r="M9" s="12">
        <v>20</v>
      </c>
      <c r="N9" s="12">
        <v>15</v>
      </c>
      <c r="O9" s="12">
        <v>8</v>
      </c>
      <c r="P9" s="13">
        <v>8</v>
      </c>
    </row>
    <row r="10" spans="2:19">
      <c r="B10" s="35"/>
      <c r="C10" s="35"/>
      <c r="D10" s="35"/>
      <c r="H10" s="10" t="s">
        <v>18</v>
      </c>
      <c r="I10" s="11">
        <v>35</v>
      </c>
      <c r="J10" s="12">
        <v>30</v>
      </c>
      <c r="K10" s="12">
        <v>15</v>
      </c>
      <c r="L10" s="12">
        <v>20</v>
      </c>
      <c r="M10" s="12">
        <v>20</v>
      </c>
      <c r="N10" s="12">
        <v>15</v>
      </c>
      <c r="O10" s="12">
        <v>8</v>
      </c>
      <c r="P10" s="13">
        <v>8</v>
      </c>
    </row>
    <row r="11" spans="2:19" ht="15.75" thickBot="1">
      <c r="H11" s="10" t="s">
        <v>19</v>
      </c>
      <c r="I11" s="11">
        <v>25</v>
      </c>
      <c r="J11" s="12">
        <v>40</v>
      </c>
      <c r="K11" s="12">
        <v>20</v>
      </c>
      <c r="L11" s="12">
        <v>15</v>
      </c>
      <c r="M11" s="12">
        <v>13</v>
      </c>
      <c r="N11" s="12">
        <v>20</v>
      </c>
      <c r="O11" s="12">
        <v>8</v>
      </c>
      <c r="P11" s="13">
        <v>10</v>
      </c>
    </row>
    <row r="12" spans="2:19" ht="16.5" customHeight="1" thickBot="1">
      <c r="B12" s="36" t="s">
        <v>20</v>
      </c>
      <c r="C12" s="37"/>
      <c r="D12" s="37"/>
      <c r="E12" s="38"/>
      <c r="H12" s="10" t="s">
        <v>21</v>
      </c>
      <c r="I12" s="11">
        <v>30</v>
      </c>
      <c r="J12" s="12">
        <v>35</v>
      </c>
      <c r="K12" s="12">
        <v>15</v>
      </c>
      <c r="L12" s="12">
        <v>20</v>
      </c>
      <c r="M12" s="12">
        <v>13</v>
      </c>
      <c r="N12" s="12">
        <v>20</v>
      </c>
      <c r="O12" s="12">
        <v>8</v>
      </c>
      <c r="P12" s="13">
        <v>10</v>
      </c>
    </row>
    <row r="13" spans="2:19">
      <c r="B13" s="14" t="s">
        <v>22</v>
      </c>
      <c r="C13" s="15" t="s">
        <v>23</v>
      </c>
      <c r="D13" s="15" t="s">
        <v>24</v>
      </c>
      <c r="E13" s="16" t="s">
        <v>25</v>
      </c>
      <c r="H13" s="10" t="s">
        <v>26</v>
      </c>
      <c r="I13" s="11">
        <v>15</v>
      </c>
      <c r="J13" s="12">
        <v>20</v>
      </c>
      <c r="K13" s="12">
        <v>40</v>
      </c>
      <c r="L13" s="12">
        <v>25</v>
      </c>
      <c r="M13" s="12">
        <v>8</v>
      </c>
      <c r="N13" s="12">
        <v>10</v>
      </c>
      <c r="O13" s="12">
        <v>20</v>
      </c>
      <c r="P13" s="13">
        <v>13</v>
      </c>
      <c r="Q13" s="3"/>
      <c r="R13" s="3"/>
      <c r="S13" s="3"/>
    </row>
    <row r="14" spans="2:19" ht="15.75" thickBot="1">
      <c r="B14" s="17">
        <f>ROUND($D$9*C22*0.01,0)</f>
        <v>7435</v>
      </c>
      <c r="C14" s="18">
        <f>ROUND($D$9*D22*0.01,0)</f>
        <v>5572</v>
      </c>
      <c r="D14" s="18">
        <f>ROUND($D$9*E22*0.01,0)</f>
        <v>2731</v>
      </c>
      <c r="E14" s="19">
        <f>ROUND($D$9*F22*0.01,0)</f>
        <v>2731</v>
      </c>
      <c r="H14" s="10" t="s">
        <v>27</v>
      </c>
      <c r="I14" s="11">
        <v>15</v>
      </c>
      <c r="J14" s="12">
        <v>25</v>
      </c>
      <c r="K14" s="12">
        <v>40</v>
      </c>
      <c r="L14" s="12">
        <v>20</v>
      </c>
      <c r="M14" s="12">
        <v>8</v>
      </c>
      <c r="N14" s="12">
        <v>10</v>
      </c>
      <c r="O14" s="12">
        <v>20</v>
      </c>
      <c r="P14" s="13">
        <v>13</v>
      </c>
      <c r="Q14" s="3"/>
      <c r="R14" s="3"/>
      <c r="S14" s="3"/>
    </row>
    <row r="15" spans="2:19" ht="15.75" thickBot="1">
      <c r="H15" s="10" t="s">
        <v>28</v>
      </c>
      <c r="I15" s="11">
        <v>20</v>
      </c>
      <c r="J15" s="12">
        <v>20</v>
      </c>
      <c r="K15" s="12">
        <v>20</v>
      </c>
      <c r="L15" s="12">
        <v>40</v>
      </c>
      <c r="M15" s="12">
        <v>10</v>
      </c>
      <c r="N15" s="12">
        <v>10</v>
      </c>
      <c r="O15" s="12">
        <v>10</v>
      </c>
      <c r="P15" s="13">
        <v>21</v>
      </c>
      <c r="Q15" s="3"/>
      <c r="R15" s="3"/>
      <c r="S15" s="3"/>
    </row>
    <row r="16" spans="2:19" ht="15.75" thickBot="1">
      <c r="B16" s="36" t="s">
        <v>29</v>
      </c>
      <c r="C16" s="37"/>
      <c r="D16" s="37"/>
      <c r="E16" s="37"/>
      <c r="F16" s="38"/>
      <c r="H16" s="10" t="s">
        <v>30</v>
      </c>
      <c r="I16" s="11">
        <v>25</v>
      </c>
      <c r="J16" s="12">
        <v>25</v>
      </c>
      <c r="K16" s="12">
        <v>15</v>
      </c>
      <c r="L16" s="12">
        <v>35</v>
      </c>
      <c r="M16" s="12">
        <v>10</v>
      </c>
      <c r="N16" s="12">
        <v>10</v>
      </c>
      <c r="O16" s="12">
        <v>10</v>
      </c>
      <c r="P16" s="13">
        <v>21</v>
      </c>
      <c r="Q16" s="3"/>
      <c r="R16" s="3"/>
      <c r="S16" s="3"/>
    </row>
    <row r="17" spans="2:16" s="3" customFormat="1">
      <c r="B17" s="20" t="s">
        <v>31</v>
      </c>
      <c r="C17" s="8" t="s">
        <v>22</v>
      </c>
      <c r="D17" s="8" t="s">
        <v>23</v>
      </c>
      <c r="E17" s="8" t="s">
        <v>24</v>
      </c>
      <c r="F17" s="9" t="s">
        <v>25</v>
      </c>
      <c r="H17" s="10" t="s">
        <v>32</v>
      </c>
      <c r="I17" s="11">
        <v>25</v>
      </c>
      <c r="J17" s="12">
        <v>25</v>
      </c>
      <c r="K17" s="12">
        <v>25</v>
      </c>
      <c r="L17" s="12">
        <v>25</v>
      </c>
      <c r="M17" s="12">
        <v>13</v>
      </c>
      <c r="N17" s="12">
        <v>13</v>
      </c>
      <c r="O17" s="12">
        <v>13</v>
      </c>
      <c r="P17" s="13">
        <v>13</v>
      </c>
    </row>
    <row r="18" spans="2:16" s="3" customFormat="1">
      <c r="B18" s="21" t="s">
        <v>33</v>
      </c>
      <c r="C18" s="22">
        <f>VLOOKUP($C$9,$H$9:$L$38,2,FALSE)</f>
        <v>40</v>
      </c>
      <c r="D18" s="22">
        <f>VLOOKUP($C$9,$H$9:$L$38,3,FALSE)</f>
        <v>30</v>
      </c>
      <c r="E18" s="22">
        <f>VLOOKUP($C$9,$H$9:$L$38,4,FALSE)</f>
        <v>15</v>
      </c>
      <c r="F18" s="23">
        <f>VLOOKUP($C$9,$H$9:$L$38,5,FALSE)</f>
        <v>15</v>
      </c>
      <c r="H18" s="10" t="s">
        <v>34</v>
      </c>
      <c r="I18" s="11">
        <v>15</v>
      </c>
      <c r="J18" s="12">
        <v>25</v>
      </c>
      <c r="K18" s="12">
        <v>40</v>
      </c>
      <c r="L18" s="12">
        <v>20</v>
      </c>
      <c r="M18" s="12">
        <v>8</v>
      </c>
      <c r="N18" s="12">
        <v>10</v>
      </c>
      <c r="O18" s="12">
        <v>20</v>
      </c>
      <c r="P18" s="13">
        <v>13</v>
      </c>
    </row>
    <row r="19" spans="2:16" s="3" customFormat="1">
      <c r="B19" s="21" t="s">
        <v>35</v>
      </c>
      <c r="C19" s="12"/>
      <c r="D19" s="12"/>
      <c r="E19" s="12"/>
      <c r="F19" s="13"/>
      <c r="H19" s="10" t="s">
        <v>36</v>
      </c>
      <c r="I19" s="11">
        <v>10</v>
      </c>
      <c r="J19" s="12">
        <v>15</v>
      </c>
      <c r="K19" s="12">
        <v>45</v>
      </c>
      <c r="L19" s="12">
        <v>30</v>
      </c>
      <c r="M19" s="12">
        <v>8</v>
      </c>
      <c r="N19" s="12">
        <v>10</v>
      </c>
      <c r="O19" s="12">
        <v>20</v>
      </c>
      <c r="P19" s="13">
        <v>13</v>
      </c>
    </row>
    <row r="20" spans="2:16" s="3" customFormat="1">
      <c r="B20" s="21" t="s">
        <v>37</v>
      </c>
      <c r="C20" s="22">
        <f>ROUNDDOWN((C18+C19)*0.5,0)</f>
        <v>20</v>
      </c>
      <c r="D20" s="22">
        <f>ROUNDDOWN((D18+D19)*0.5,0)</f>
        <v>15</v>
      </c>
      <c r="E20" s="22">
        <f>ROUNDDOWN((E18+E19)*0.5,0)</f>
        <v>7</v>
      </c>
      <c r="F20" s="23">
        <f>ROUNDDOWN((F18+F19)*0.5,0)</f>
        <v>7</v>
      </c>
      <c r="H20" s="10" t="s">
        <v>38</v>
      </c>
      <c r="I20" s="11">
        <v>10</v>
      </c>
      <c r="J20" s="12">
        <v>15</v>
      </c>
      <c r="K20" s="12">
        <v>45</v>
      </c>
      <c r="L20" s="12">
        <v>30</v>
      </c>
      <c r="M20" s="12">
        <v>8</v>
      </c>
      <c r="N20" s="12">
        <v>10</v>
      </c>
      <c r="O20" s="12">
        <v>20</v>
      </c>
      <c r="P20" s="13">
        <v>13</v>
      </c>
    </row>
    <row r="21" spans="2:16" s="3" customFormat="1" ht="15.75" thickBot="1">
      <c r="B21" s="24" t="s">
        <v>39</v>
      </c>
      <c r="C21" s="25">
        <f>SUM(C18:C20)</f>
        <v>60</v>
      </c>
      <c r="D21" s="25">
        <f>SUM(D18:D20)</f>
        <v>45</v>
      </c>
      <c r="E21" s="25">
        <f>SUM(E18:E20)</f>
        <v>22</v>
      </c>
      <c r="F21" s="26">
        <f>SUM(F18:F20)</f>
        <v>22</v>
      </c>
      <c r="H21" s="10" t="s">
        <v>40</v>
      </c>
      <c r="I21" s="11">
        <v>35</v>
      </c>
      <c r="J21" s="12">
        <v>25</v>
      </c>
      <c r="K21" s="12">
        <v>15</v>
      </c>
      <c r="L21" s="12">
        <v>25</v>
      </c>
      <c r="M21" s="12">
        <v>15</v>
      </c>
      <c r="N21" s="12">
        <v>18</v>
      </c>
      <c r="O21" s="12">
        <v>8</v>
      </c>
      <c r="P21" s="13">
        <v>10</v>
      </c>
    </row>
    <row r="22" spans="2:16" s="3" customFormat="1" ht="15.75" thickBot="1">
      <c r="B22" s="27" t="s">
        <v>29</v>
      </c>
      <c r="C22" s="28">
        <f>ROUND(C21/SUM($C$21:$F$21)*100,1)</f>
        <v>40.299999999999997</v>
      </c>
      <c r="D22" s="28">
        <f>ROUND(D21/SUM($C$21:$F$21)*100,1)</f>
        <v>30.2</v>
      </c>
      <c r="E22" s="28">
        <f>ROUND(E21/SUM($C$21:$F$21)*100,1)</f>
        <v>14.8</v>
      </c>
      <c r="F22" s="29">
        <f>ROUND(F21/SUM($C$21:$F$21)*100,1)</f>
        <v>14.8</v>
      </c>
      <c r="H22" s="10" t="s">
        <v>41</v>
      </c>
      <c r="I22" s="11">
        <v>10</v>
      </c>
      <c r="J22" s="12">
        <v>15</v>
      </c>
      <c r="K22" s="12">
        <v>45</v>
      </c>
      <c r="L22" s="12">
        <v>30</v>
      </c>
      <c r="M22" s="12">
        <v>5</v>
      </c>
      <c r="N22" s="12">
        <v>18</v>
      </c>
      <c r="O22" s="12">
        <v>23</v>
      </c>
      <c r="P22" s="13">
        <v>5</v>
      </c>
    </row>
    <row r="23" spans="2:16" s="3" customFormat="1">
      <c r="H23" s="10" t="s">
        <v>42</v>
      </c>
      <c r="I23" s="11">
        <v>35</v>
      </c>
      <c r="J23" s="12">
        <v>40</v>
      </c>
      <c r="K23" s="12">
        <v>10</v>
      </c>
      <c r="L23" s="12">
        <v>15</v>
      </c>
      <c r="M23" s="12">
        <v>18</v>
      </c>
      <c r="N23" s="12">
        <v>23</v>
      </c>
      <c r="O23" s="12">
        <v>5</v>
      </c>
      <c r="P23" s="13">
        <v>5</v>
      </c>
    </row>
    <row r="24" spans="2:16" s="3" customFormat="1" ht="15.75">
      <c r="B24" s="30" t="s">
        <v>43</v>
      </c>
      <c r="H24" s="10" t="s">
        <v>44</v>
      </c>
      <c r="I24" s="11">
        <v>40</v>
      </c>
      <c r="J24" s="12">
        <v>20</v>
      </c>
      <c r="K24" s="12">
        <v>10</v>
      </c>
      <c r="L24" s="12">
        <v>30</v>
      </c>
      <c r="M24" s="12">
        <v>25</v>
      </c>
      <c r="N24" s="12">
        <v>10</v>
      </c>
      <c r="O24" s="12">
        <v>5</v>
      </c>
      <c r="P24" s="13">
        <v>11</v>
      </c>
    </row>
    <row r="25" spans="2:16" s="3" customFormat="1">
      <c r="B25" s="30" t="s">
        <v>45</v>
      </c>
      <c r="H25" s="10" t="s">
        <v>46</v>
      </c>
      <c r="I25" s="11">
        <v>10</v>
      </c>
      <c r="J25" s="12">
        <v>20</v>
      </c>
      <c r="K25" s="12">
        <v>40</v>
      </c>
      <c r="L25" s="12">
        <v>30</v>
      </c>
      <c r="M25" s="12">
        <v>5</v>
      </c>
      <c r="N25" s="12">
        <v>10</v>
      </c>
      <c r="O25" s="12">
        <v>21</v>
      </c>
      <c r="P25" s="13">
        <v>15</v>
      </c>
    </row>
    <row r="26" spans="2:16" s="3" customFormat="1" ht="15.75" thickBot="1">
      <c r="B26" s="30" t="s">
        <v>47</v>
      </c>
      <c r="H26" s="31" t="s">
        <v>48</v>
      </c>
      <c r="I26" s="32">
        <v>40</v>
      </c>
      <c r="J26" s="33">
        <v>25</v>
      </c>
      <c r="K26" s="33">
        <v>15</v>
      </c>
      <c r="L26" s="33">
        <v>20</v>
      </c>
      <c r="M26" s="33">
        <v>20</v>
      </c>
      <c r="N26" s="33">
        <v>13</v>
      </c>
      <c r="O26" s="33">
        <v>8</v>
      </c>
      <c r="P26" s="19">
        <v>10</v>
      </c>
    </row>
    <row r="27" spans="2:16" s="3" customFormat="1">
      <c r="B27" s="34" t="s">
        <v>49</v>
      </c>
      <c r="H27" s="10" t="s">
        <v>50</v>
      </c>
      <c r="I27" s="11">
        <v>45</v>
      </c>
      <c r="J27" s="12">
        <v>30</v>
      </c>
      <c r="K27" s="12">
        <v>10</v>
      </c>
      <c r="L27" s="12">
        <v>15</v>
      </c>
      <c r="M27" s="12">
        <v>23</v>
      </c>
      <c r="N27" s="12">
        <v>15</v>
      </c>
      <c r="O27" s="12">
        <v>5</v>
      </c>
      <c r="P27" s="13">
        <v>8</v>
      </c>
    </row>
    <row r="28" spans="2:16" s="3" customFormat="1">
      <c r="B28" s="34" t="s">
        <v>51</v>
      </c>
      <c r="H28" s="10" t="s">
        <v>52</v>
      </c>
      <c r="I28" s="11">
        <v>30</v>
      </c>
      <c r="J28" s="12">
        <v>25</v>
      </c>
      <c r="K28" s="12">
        <v>15</v>
      </c>
      <c r="L28" s="12">
        <v>30</v>
      </c>
      <c r="M28" s="12">
        <v>15</v>
      </c>
      <c r="N28" s="12">
        <v>13</v>
      </c>
      <c r="O28" s="12">
        <v>8</v>
      </c>
      <c r="P28" s="13">
        <v>15</v>
      </c>
    </row>
    <row r="29" spans="2:16" s="3" customFormat="1">
      <c r="B29" s="30" t="s">
        <v>53</v>
      </c>
      <c r="H29" s="10" t="s">
        <v>54</v>
      </c>
      <c r="I29" s="11">
        <v>40</v>
      </c>
      <c r="J29" s="12">
        <v>40</v>
      </c>
      <c r="K29" s="12">
        <v>10</v>
      </c>
      <c r="L29" s="12">
        <v>10</v>
      </c>
      <c r="M29" s="12">
        <v>20</v>
      </c>
      <c r="N29" s="12">
        <v>20</v>
      </c>
      <c r="O29" s="12">
        <v>5</v>
      </c>
      <c r="P29" s="13">
        <v>6</v>
      </c>
    </row>
    <row r="30" spans="2:16" s="3" customFormat="1">
      <c r="B30" s="30" t="s">
        <v>55</v>
      </c>
      <c r="H30" s="10" t="s">
        <v>56</v>
      </c>
      <c r="I30" s="11">
        <v>30</v>
      </c>
      <c r="J30" s="12">
        <v>30</v>
      </c>
      <c r="K30" s="12">
        <v>20</v>
      </c>
      <c r="L30" s="12">
        <v>20</v>
      </c>
      <c r="M30" s="12">
        <v>16</v>
      </c>
      <c r="N30" s="12">
        <v>15</v>
      </c>
      <c r="O30" s="12">
        <v>10</v>
      </c>
      <c r="P30" s="13">
        <v>10</v>
      </c>
    </row>
    <row r="31" spans="2:16" s="3" customFormat="1">
      <c r="H31" s="10" t="s">
        <v>57</v>
      </c>
      <c r="I31" s="11">
        <v>30</v>
      </c>
      <c r="J31" s="12">
        <v>20</v>
      </c>
      <c r="K31" s="12">
        <v>35</v>
      </c>
      <c r="L31" s="12">
        <v>15</v>
      </c>
      <c r="M31" s="12">
        <v>15</v>
      </c>
      <c r="N31" s="12">
        <v>10</v>
      </c>
      <c r="O31" s="12">
        <v>18</v>
      </c>
      <c r="P31" s="13">
        <v>8</v>
      </c>
    </row>
    <row r="32" spans="2:16" s="3" customFormat="1">
      <c r="H32" s="10" t="s">
        <v>58</v>
      </c>
      <c r="I32" s="11">
        <v>15</v>
      </c>
      <c r="J32" s="12">
        <v>20</v>
      </c>
      <c r="K32" s="12">
        <v>50</v>
      </c>
      <c r="L32" s="12">
        <v>15</v>
      </c>
      <c r="M32" s="12">
        <v>8</v>
      </c>
      <c r="N32" s="12">
        <v>10</v>
      </c>
      <c r="O32" s="12">
        <v>25</v>
      </c>
      <c r="P32" s="13">
        <v>8</v>
      </c>
    </row>
    <row r="33" spans="8:19">
      <c r="H33" s="10" t="s">
        <v>59</v>
      </c>
      <c r="I33" s="11">
        <v>20</v>
      </c>
      <c r="J33" s="12">
        <v>20</v>
      </c>
      <c r="K33" s="12">
        <v>15</v>
      </c>
      <c r="L33" s="12">
        <v>45</v>
      </c>
      <c r="M33" s="12">
        <v>10</v>
      </c>
      <c r="N33" s="12">
        <v>10</v>
      </c>
      <c r="O33" s="12">
        <v>8</v>
      </c>
      <c r="P33" s="13">
        <v>23</v>
      </c>
      <c r="Q33" s="3"/>
      <c r="R33" s="3"/>
      <c r="S33" s="3"/>
    </row>
    <row r="34" spans="8:19">
      <c r="H34" s="10" t="s">
        <v>60</v>
      </c>
      <c r="I34" s="11">
        <v>35</v>
      </c>
      <c r="J34" s="12">
        <v>25</v>
      </c>
      <c r="K34" s="12">
        <v>15</v>
      </c>
      <c r="L34" s="12">
        <v>25</v>
      </c>
      <c r="M34" s="12">
        <v>17</v>
      </c>
      <c r="N34" s="12">
        <v>13</v>
      </c>
      <c r="O34" s="12">
        <v>8</v>
      </c>
      <c r="P34" s="13">
        <v>13</v>
      </c>
      <c r="Q34" s="3"/>
      <c r="R34" s="3"/>
      <c r="S34" s="3"/>
    </row>
    <row r="35" spans="8:19">
      <c r="H35" s="10" t="s">
        <v>61</v>
      </c>
      <c r="I35" s="11">
        <v>25</v>
      </c>
      <c r="J35" s="12">
        <v>35</v>
      </c>
      <c r="K35" s="12">
        <v>20</v>
      </c>
      <c r="L35" s="12">
        <v>20</v>
      </c>
      <c r="M35" s="12">
        <v>10</v>
      </c>
      <c r="N35" s="12">
        <v>18</v>
      </c>
      <c r="O35" s="12">
        <v>13</v>
      </c>
      <c r="P35" s="13">
        <v>10</v>
      </c>
      <c r="Q35" s="3"/>
      <c r="R35" s="3"/>
      <c r="S35" s="3"/>
    </row>
    <row r="36" spans="8:19">
      <c r="H36" s="10" t="s">
        <v>62</v>
      </c>
      <c r="I36" s="11">
        <v>15</v>
      </c>
      <c r="J36" s="12">
        <v>20</v>
      </c>
      <c r="K36" s="12">
        <v>50</v>
      </c>
      <c r="L36" s="12">
        <v>15</v>
      </c>
      <c r="M36" s="12">
        <v>8</v>
      </c>
      <c r="N36" s="12">
        <v>10</v>
      </c>
      <c r="O36" s="12">
        <v>25</v>
      </c>
      <c r="P36" s="13">
        <v>8</v>
      </c>
      <c r="Q36" s="3"/>
      <c r="R36" s="3"/>
      <c r="S36" s="3"/>
    </row>
    <row r="37" spans="8:19">
      <c r="H37" s="10" t="s">
        <v>63</v>
      </c>
      <c r="I37" s="11">
        <v>35</v>
      </c>
      <c r="J37" s="12">
        <v>25</v>
      </c>
      <c r="K37" s="12">
        <v>15</v>
      </c>
      <c r="L37" s="12">
        <v>25</v>
      </c>
      <c r="M37" s="12">
        <v>18</v>
      </c>
      <c r="N37" s="12">
        <v>13</v>
      </c>
      <c r="O37" s="12">
        <v>5</v>
      </c>
      <c r="P37" s="13">
        <v>15</v>
      </c>
      <c r="Q37" s="3"/>
      <c r="R37" s="3"/>
      <c r="S37" s="3"/>
    </row>
    <row r="38" spans="8:19" ht="15.75" thickBot="1">
      <c r="H38" s="31" t="s">
        <v>64</v>
      </c>
      <c r="I38" s="32">
        <v>15</v>
      </c>
      <c r="J38" s="33">
        <v>20</v>
      </c>
      <c r="K38" s="33">
        <v>50</v>
      </c>
      <c r="L38" s="33">
        <v>15</v>
      </c>
      <c r="M38" s="33">
        <v>6</v>
      </c>
      <c r="N38" s="33">
        <v>15</v>
      </c>
      <c r="O38" s="33">
        <v>23</v>
      </c>
      <c r="P38" s="19">
        <v>7</v>
      </c>
      <c r="Q38" s="3"/>
      <c r="R38" s="3"/>
      <c r="S38" s="3"/>
    </row>
    <row r="49" spans="7:16" s="2" customFormat="1"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7:16" s="2" customFormat="1"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7:16" s="2" customFormat="1">
      <c r="G51" s="3"/>
      <c r="H51" s="3"/>
      <c r="I51" s="3"/>
      <c r="J51" s="3"/>
      <c r="K51" s="3"/>
      <c r="L51" s="3"/>
      <c r="M51" s="3"/>
      <c r="N51" s="3"/>
      <c r="O51" s="3"/>
    </row>
    <row r="52" spans="7:16" s="2" customFormat="1">
      <c r="G52" s="3"/>
      <c r="H52" s="3"/>
      <c r="I52" s="3"/>
      <c r="J52" s="3"/>
      <c r="K52" s="3"/>
      <c r="L52" s="3"/>
      <c r="M52" s="3"/>
      <c r="N52" s="3"/>
      <c r="O52" s="3"/>
    </row>
    <row r="53" spans="7:16" s="2" customFormat="1">
      <c r="G53" s="3"/>
      <c r="H53" s="3"/>
      <c r="I53" s="3"/>
      <c r="J53" s="3"/>
      <c r="K53" s="3"/>
      <c r="L53" s="3"/>
      <c r="M53" s="3"/>
      <c r="N53" s="3"/>
      <c r="O53" s="3"/>
    </row>
    <row r="54" spans="7:16" s="2" customFormat="1">
      <c r="G54" s="3"/>
      <c r="H54" s="3"/>
      <c r="I54" s="3"/>
      <c r="J54" s="3"/>
      <c r="K54" s="3"/>
      <c r="L54" s="3"/>
      <c r="M54" s="3"/>
      <c r="N54" s="3"/>
      <c r="O54" s="3"/>
    </row>
    <row r="55" spans="7:16" s="2" customFormat="1">
      <c r="G55" s="3"/>
      <c r="H55" s="3"/>
      <c r="I55" s="3"/>
      <c r="J55" s="3"/>
      <c r="K55" s="3"/>
      <c r="L55" s="3"/>
      <c r="M55" s="3"/>
      <c r="N55" s="3"/>
      <c r="O55" s="3"/>
    </row>
  </sheetData>
  <mergeCells count="5">
    <mergeCell ref="B9:B10"/>
    <mergeCell ref="C9:C10"/>
    <mergeCell ref="D9:D10"/>
    <mergeCell ref="B12:E12"/>
    <mergeCell ref="B16:F16"/>
  </mergeCells>
  <phoneticPr fontId="3" type="noConversion"/>
  <conditionalFormatting sqref="C14">
    <cfRule type="expression" dxfId="5" priority="1" stopIfTrue="1">
      <formula>NOT(OR(ISBLANK( $D14), IFERROR($D14- INT($D14)=0,FALSE)))</formula>
    </cfRule>
  </conditionalFormatting>
  <conditionalFormatting sqref="D14">
    <cfRule type="expression" dxfId="4" priority="2" stopIfTrue="1">
      <formula>NOT(OR(ISBLANK( $E14), IFERROR($E14- INT($E14)=0,FALSE)))</formula>
    </cfRule>
  </conditionalFormatting>
  <conditionalFormatting sqref="B14:D14">
    <cfRule type="expression" dxfId="3" priority="3" stopIfTrue="1">
      <formula>NOT(OR(ISBLANK( $C14), IFERROR($C14- INT($C14)=0,FALSE)))</formula>
    </cfRule>
  </conditionalFormatting>
  <conditionalFormatting sqref="C18">
    <cfRule type="expression" dxfId="2" priority="4" stopIfTrue="1">
      <formula>NOT(OR(ISBLANK( $C14), IFERROR($C14- INT($C14)=0,FALSE)))</formula>
    </cfRule>
  </conditionalFormatting>
  <conditionalFormatting sqref="D18">
    <cfRule type="expression" dxfId="1" priority="5" stopIfTrue="1">
      <formula>NOT(OR(ISBLANK( $D14), IFERROR($D14- INT($D14)=0,FALSE)))</formula>
    </cfRule>
  </conditionalFormatting>
  <conditionalFormatting sqref="E18">
    <cfRule type="expression" dxfId="0" priority="6" stopIfTrue="1">
      <formula>NOT(OR(ISBLANK( $E14), IFERROR($E14- INT($E14)=0,FALSE)))</formula>
    </cfRule>
  </conditionalFormatting>
  <dataValidations count="1">
    <dataValidation type="list" allowBlank="1" showInputMessage="1" showErrorMessage="1" sqref="C9:C10" xr:uid="{3934A69E-5059-4DA9-A3A0-C19B681DE7D9}">
      <formula1>$H$9:$H$38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D8F38F2F83649F42A8D9C027C7805B45" ma:contentTypeVersion="13" ma:contentTypeDescription="建立新的文件。" ma:contentTypeScope="" ma:versionID="5175b8fa0da1fd050ceed1b14522f5da">
  <xsd:schema xmlns:xsd="http://www.w3.org/2001/XMLSchema" xmlns:xs="http://www.w3.org/2001/XMLSchema" xmlns:p="http://schemas.microsoft.com/office/2006/metadata/properties" xmlns:ns2="1c376743-4dec-4dd6-a62a-48c30e87478a" xmlns:ns3="b5a8c849-9e49-4e1d-b4a8-164851ed797e" targetNamespace="http://schemas.microsoft.com/office/2006/metadata/properties" ma:root="true" ma:fieldsID="92ff6964f8dfbea515eb3f3d344e1abb" ns2:_="" ns3:_="">
    <xsd:import namespace="1c376743-4dec-4dd6-a62a-48c30e87478a"/>
    <xsd:import namespace="b5a8c849-9e49-4e1d-b4a8-164851ed79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6743-4dec-4dd6-a62a-48c30e8747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影像標籤" ma:readOnly="false" ma:fieldId="{5cf76f15-5ced-4ddc-b409-7134ff3c332f}" ma:taxonomyMulti="true" ma:sspId="942d16b8-0657-4cd4-9aaa-71f6604fe4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8c849-9e49-4e1d-b4a8-164851ed797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用對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用詳細資料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9e64bb9-416b-4296-ad1a-f5fdeccaf1b8}" ma:internalName="TaxCatchAll" ma:showField="CatchAllData" ma:web="b5a8c849-9e49-4e1d-b4a8-164851ed79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F5BD9B-3DCE-4C23-9584-6697AA12ECA2}"/>
</file>

<file path=customXml/itemProps2.xml><?xml version="1.0" encoding="utf-8"?>
<ds:datastoreItem xmlns:ds="http://schemas.openxmlformats.org/officeDocument/2006/customXml" ds:itemID="{4C21832A-D169-447A-A4D0-F535A10691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林軒葦 David</cp:lastModifiedBy>
  <cp:revision/>
  <dcterms:created xsi:type="dcterms:W3CDTF">2023-01-03T07:00:40Z</dcterms:created>
  <dcterms:modified xsi:type="dcterms:W3CDTF">2023-01-03T07:18:40Z</dcterms:modified>
  <cp:category/>
  <cp:contentStatus/>
</cp:coreProperties>
</file>